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471184A-6DCD-4DBA-9154-6494D7B373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K19" i="1" l="1"/>
  <c r="L19" i="1"/>
  <c r="N19" i="1"/>
  <c r="M19" i="1"/>
  <c r="O13" i="1" l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N18" i="1" s="1"/>
  <c r="X13" i="1"/>
  <c r="H18" i="1" s="1"/>
  <c r="W13" i="1"/>
  <c r="G18" i="1" s="1"/>
  <c r="V13" i="1"/>
  <c r="F18" i="1" s="1"/>
  <c r="U13" i="1"/>
  <c r="E18" i="1" s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L18" i="1" l="1"/>
  <c r="M18" i="1"/>
  <c r="K18" i="1"/>
  <c r="H20" i="1"/>
  <c r="N13" i="1"/>
  <c r="N17" i="1" s="1"/>
  <c r="I17" i="1"/>
  <c r="M17" i="1" s="1"/>
  <c r="K17" i="1"/>
  <c r="L17" i="1"/>
  <c r="G20" i="1"/>
  <c r="F20" i="1"/>
  <c r="E20" i="1"/>
  <c r="I20" i="1"/>
  <c r="D14" i="1"/>
  <c r="L20" i="1" l="1"/>
  <c r="N20" i="1"/>
  <c r="M20" i="1"/>
  <c r="K20" i="1"/>
</calcChain>
</file>

<file path=xl/sharedStrings.xml><?xml version="1.0" encoding="utf-8"?>
<sst xmlns="http://schemas.openxmlformats.org/spreadsheetml/2006/main" count="97" uniqueCount="64">
  <si>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</si>
  <si>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</si>
  <si>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</si>
  <si>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</si>
  <si>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</si>
  <si>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</si>
  <si>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</si>
  <si>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</si>
  <si>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</si>
  <si>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</si>
  <si>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</si>
  <si>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</si>
  <si>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</si>
  <si>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</si>
  <si>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</si>
  <si>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</si>
  <si>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</si>
  <si>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</si>
  <si>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</si>
  <si>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</si>
  <si>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</si>
  <si>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</si>
  <si>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</si>
  <si>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</si>
  <si>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</si>
  <si>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</si>
  <si>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</si>
  <si>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</si>
  <si>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</si>
  <si>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</si>
  <si>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</si>
  <si>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</si>
  <si>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</si>
  <si>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</si>
  <si>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</si>
  <si>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</si>
  <si>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</si>
  <si>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</si>
  <si>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>Fera</t>
  </si>
  <si>
    <t>1.  ottelu</t>
  </si>
  <si>
    <t>2.  ottelu</t>
  </si>
  <si>
    <t xml:space="preserve">Lyöty </t>
  </si>
  <si>
    <t xml:space="preserve">Tuotu </t>
  </si>
  <si>
    <t>L+T</t>
  </si>
  <si>
    <t>Julia Ruoho</t>
  </si>
  <si>
    <t>Pesäkarhut 2</t>
  </si>
  <si>
    <t>Pesäkarhut 3</t>
  </si>
  <si>
    <t>suomensarja</t>
  </si>
  <si>
    <t>26.06. 2020  Fera - Pesäkarhut  0-2  (2-9, 1-5)</t>
  </si>
  <si>
    <t>17 v   9 kk  2 pv</t>
  </si>
  <si>
    <t>28.06. 2020  MyVe - Fera  0-2  (1-3, 1-12)</t>
  </si>
  <si>
    <t>17 v   9 kk  4 pv</t>
  </si>
  <si>
    <t>05.08. 2020  Virkiä - Fera  0-1  (3-3, 2-3)</t>
  </si>
  <si>
    <t>7.  ottelu</t>
  </si>
  <si>
    <t>17 v 10 kk 12 pv</t>
  </si>
  <si>
    <t>8.</t>
  </si>
  <si>
    <t>24.9.2002   Ulvila</t>
  </si>
  <si>
    <t>6.</t>
  </si>
  <si>
    <t>7.</t>
  </si>
  <si>
    <t>Pesäkarhut  (1985),  kasvattajaseura</t>
  </si>
  <si>
    <t>Fera  (1958)</t>
  </si>
  <si>
    <t>11.</t>
  </si>
  <si>
    <t>PöU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</si>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</sst>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13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19" width="5.7109375" style="63" customWidth="1"/>
    <col min="20" max="20" width="0.7109375" style="63" customWidth="1"/>
    <col min="21" max="28" width="5.7109375" style="63" customWidth="1"/>
    <col min="29" max="32" width="5.7109375" style="24" customWidth="1"/>
    <col min="33" max="33" width="5.7109375" style="64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44</v>
      </c>
      <c r="C1" s="2"/>
      <c r="D1" s="3"/>
      <c r="E1" s="4" t="s">
        <v>56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84">
        <v>2018</v>
      </c>
      <c r="C4" s="84"/>
      <c r="D4" s="85" t="s">
        <v>46</v>
      </c>
      <c r="E4" s="84"/>
      <c r="F4" s="86" t="s">
        <v>47</v>
      </c>
      <c r="G4" s="87"/>
      <c r="H4" s="88"/>
      <c r="I4" s="84"/>
      <c r="J4" s="84"/>
      <c r="K4" s="84"/>
      <c r="L4" s="84"/>
      <c r="M4" s="84"/>
      <c r="N4" s="89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7">
        <v>2018</v>
      </c>
      <c r="C5" s="27"/>
      <c r="D5" s="28" t="s">
        <v>45</v>
      </c>
      <c r="E5" s="27"/>
      <c r="F5" s="29" t="s">
        <v>37</v>
      </c>
      <c r="G5" s="30"/>
      <c r="H5" s="31"/>
      <c r="I5" s="27"/>
      <c r="J5" s="27"/>
      <c r="K5" s="27"/>
      <c r="L5" s="27"/>
      <c r="M5" s="27"/>
      <c r="N5" s="32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84">
        <v>2019</v>
      </c>
      <c r="C6" s="84"/>
      <c r="D6" s="85" t="s">
        <v>46</v>
      </c>
      <c r="E6" s="84"/>
      <c r="F6" s="86" t="s">
        <v>47</v>
      </c>
      <c r="G6" s="87"/>
      <c r="H6" s="88"/>
      <c r="I6" s="84"/>
      <c r="J6" s="84"/>
      <c r="K6" s="84"/>
      <c r="L6" s="84"/>
      <c r="M6" s="84"/>
      <c r="N6" s="89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7">
        <v>2019</v>
      </c>
      <c r="C7" s="27"/>
      <c r="D7" s="28" t="s">
        <v>45</v>
      </c>
      <c r="E7" s="27"/>
      <c r="F7" s="29" t="s">
        <v>37</v>
      </c>
      <c r="G7" s="30"/>
      <c r="H7" s="31"/>
      <c r="I7" s="27"/>
      <c r="J7" s="27"/>
      <c r="K7" s="27"/>
      <c r="L7" s="27"/>
      <c r="M7" s="27"/>
      <c r="N7" s="32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2020</v>
      </c>
      <c r="C8" s="25" t="s">
        <v>55</v>
      </c>
      <c r="D8" s="33" t="s">
        <v>38</v>
      </c>
      <c r="E8" s="25">
        <v>13</v>
      </c>
      <c r="F8" s="25">
        <v>1</v>
      </c>
      <c r="G8" s="25">
        <v>5</v>
      </c>
      <c r="H8" s="25">
        <v>2</v>
      </c>
      <c r="I8" s="25">
        <v>29</v>
      </c>
      <c r="J8" s="25">
        <v>3</v>
      </c>
      <c r="K8" s="25">
        <v>13</v>
      </c>
      <c r="L8" s="25">
        <v>7</v>
      </c>
      <c r="M8" s="25">
        <v>6</v>
      </c>
      <c r="N8" s="34">
        <v>0.60399999999999998</v>
      </c>
      <c r="O8" s="50">
        <v>48</v>
      </c>
      <c r="P8" s="17"/>
      <c r="Q8" s="17"/>
      <c r="R8" s="17"/>
      <c r="S8" s="17"/>
      <c r="T8" s="23"/>
      <c r="U8" s="25">
        <v>2</v>
      </c>
      <c r="V8" s="25">
        <v>0</v>
      </c>
      <c r="W8" s="25">
        <v>1</v>
      </c>
      <c r="X8" s="25">
        <v>0</v>
      </c>
      <c r="Y8" s="25">
        <v>7</v>
      </c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91">
        <v>2021</v>
      </c>
      <c r="C9" s="91" t="s">
        <v>55</v>
      </c>
      <c r="D9" s="92" t="s">
        <v>38</v>
      </c>
      <c r="E9" s="91">
        <v>21</v>
      </c>
      <c r="F9" s="91">
        <v>0</v>
      </c>
      <c r="G9" s="91">
        <v>5</v>
      </c>
      <c r="H9" s="91">
        <v>4</v>
      </c>
      <c r="I9" s="91">
        <v>31</v>
      </c>
      <c r="J9" s="91">
        <v>7</v>
      </c>
      <c r="K9" s="91">
        <v>10</v>
      </c>
      <c r="L9" s="91">
        <v>9</v>
      </c>
      <c r="M9" s="91">
        <v>5</v>
      </c>
      <c r="N9" s="93">
        <v>0.378</v>
      </c>
      <c r="O9" s="94">
        <v>82</v>
      </c>
      <c r="P9" s="17"/>
      <c r="Q9" s="17"/>
      <c r="R9" s="17"/>
      <c r="S9" s="17"/>
      <c r="T9" s="23"/>
      <c r="U9" s="25">
        <v>3</v>
      </c>
      <c r="V9" s="25">
        <v>0</v>
      </c>
      <c r="W9" s="25">
        <v>0</v>
      </c>
      <c r="X9" s="25">
        <v>0</v>
      </c>
      <c r="Y9" s="25">
        <v>4</v>
      </c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91">
        <v>2022</v>
      </c>
      <c r="C10" s="91" t="s">
        <v>57</v>
      </c>
      <c r="D10" s="92" t="s">
        <v>38</v>
      </c>
      <c r="E10" s="91">
        <v>24</v>
      </c>
      <c r="F10" s="91">
        <v>0</v>
      </c>
      <c r="G10" s="91">
        <v>2</v>
      </c>
      <c r="H10" s="91">
        <v>10</v>
      </c>
      <c r="I10" s="91">
        <v>57</v>
      </c>
      <c r="J10" s="91">
        <v>17</v>
      </c>
      <c r="K10" s="91">
        <v>30</v>
      </c>
      <c r="L10" s="91">
        <v>8</v>
      </c>
      <c r="M10" s="91">
        <v>2</v>
      </c>
      <c r="N10" s="93">
        <v>0.57579999999999998</v>
      </c>
      <c r="O10" s="94">
        <v>99</v>
      </c>
      <c r="P10" s="17"/>
      <c r="Q10" s="17"/>
      <c r="R10" s="17"/>
      <c r="S10" s="17"/>
      <c r="T10" s="23"/>
      <c r="U10" s="25">
        <v>3</v>
      </c>
      <c r="V10" s="25">
        <v>0</v>
      </c>
      <c r="W10" s="25">
        <v>0</v>
      </c>
      <c r="X10" s="25">
        <v>0</v>
      </c>
      <c r="Y10" s="25">
        <v>4</v>
      </c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5">
      <c r="A11" s="1"/>
      <c r="B11" s="25">
        <v>2023</v>
      </c>
      <c r="C11" s="25" t="s">
        <v>58</v>
      </c>
      <c r="D11" s="95" t="s">
        <v>38</v>
      </c>
      <c r="E11" s="91">
        <v>20</v>
      </c>
      <c r="F11" s="91">
        <v>0</v>
      </c>
      <c r="G11" s="25">
        <v>4</v>
      </c>
      <c r="H11" s="91">
        <v>3</v>
      </c>
      <c r="I11" s="91">
        <v>25</v>
      </c>
      <c r="J11" s="25">
        <v>6</v>
      </c>
      <c r="K11" s="25">
        <v>10</v>
      </c>
      <c r="L11" s="25">
        <v>5</v>
      </c>
      <c r="M11" s="25">
        <v>4</v>
      </c>
      <c r="N11" s="96">
        <v>0.43859999999999999</v>
      </c>
      <c r="O11" s="99">
        <v>57</v>
      </c>
      <c r="P11" s="17"/>
      <c r="Q11" s="17"/>
      <c r="R11" s="17"/>
      <c r="S11" s="17"/>
      <c r="T11" s="41"/>
      <c r="U11" s="25">
        <v>3</v>
      </c>
      <c r="V11" s="25">
        <v>0</v>
      </c>
      <c r="W11" s="97">
        <v>0</v>
      </c>
      <c r="X11" s="25">
        <v>1</v>
      </c>
      <c r="Y11" s="25">
        <v>4</v>
      </c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91">
        <v>2024</v>
      </c>
      <c r="C12" s="91" t="s">
        <v>61</v>
      </c>
      <c r="D12" s="92" t="s">
        <v>62</v>
      </c>
      <c r="E12" s="91">
        <v>24</v>
      </c>
      <c r="F12" s="91">
        <v>3</v>
      </c>
      <c r="G12" s="91">
        <v>13</v>
      </c>
      <c r="H12" s="91">
        <v>10</v>
      </c>
      <c r="I12" s="91">
        <v>62</v>
      </c>
      <c r="J12" s="91">
        <v>2</v>
      </c>
      <c r="K12" s="91">
        <v>23</v>
      </c>
      <c r="L12" s="91">
        <v>21</v>
      </c>
      <c r="M12" s="91">
        <v>16</v>
      </c>
      <c r="N12" s="98">
        <v>0.49206349206349204</v>
      </c>
      <c r="O12" s="100">
        <v>126</v>
      </c>
      <c r="P12" s="17"/>
      <c r="Q12" s="17"/>
      <c r="R12" s="17"/>
      <c r="S12" s="17"/>
      <c r="T12" s="23"/>
      <c r="U12" s="25"/>
      <c r="V12" s="25"/>
      <c r="W12" s="97"/>
      <c r="X12" s="25"/>
      <c r="Y12" s="25"/>
      <c r="Z12" s="26">
        <v>8</v>
      </c>
      <c r="AA12" s="26">
        <v>1</v>
      </c>
      <c r="AB12" s="26">
        <v>11</v>
      </c>
      <c r="AC12" s="26">
        <v>5</v>
      </c>
      <c r="AD12" s="26">
        <v>31</v>
      </c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 t="shared" ref="E13:M13" si="0">SUM(E4:E12)</f>
        <v>102</v>
      </c>
      <c r="F13" s="17">
        <f t="shared" si="0"/>
        <v>4</v>
      </c>
      <c r="G13" s="17">
        <f t="shared" si="0"/>
        <v>29</v>
      </c>
      <c r="H13" s="17">
        <f t="shared" si="0"/>
        <v>29</v>
      </c>
      <c r="I13" s="17">
        <f t="shared" si="0"/>
        <v>204</v>
      </c>
      <c r="J13" s="17">
        <f t="shared" si="0"/>
        <v>35</v>
      </c>
      <c r="K13" s="17">
        <f t="shared" si="0"/>
        <v>86</v>
      </c>
      <c r="L13" s="17">
        <f t="shared" si="0"/>
        <v>50</v>
      </c>
      <c r="M13" s="17">
        <f t="shared" si="0"/>
        <v>33</v>
      </c>
      <c r="N13" s="35">
        <f>PRODUCT(I13/O13)</f>
        <v>0.49514563106796117</v>
      </c>
      <c r="O13" s="36">
        <f t="shared" ref="O13:AJ13" si="1">SUM(O4:O12)</f>
        <v>412</v>
      </c>
      <c r="P13" s="17"/>
      <c r="Q13" s="17"/>
      <c r="R13" s="17"/>
      <c r="S13" s="17"/>
      <c r="T13" s="36"/>
      <c r="U13" s="17">
        <f t="shared" si="1"/>
        <v>11</v>
      </c>
      <c r="V13" s="17">
        <f t="shared" si="1"/>
        <v>0</v>
      </c>
      <c r="W13" s="17">
        <f t="shared" si="1"/>
        <v>1</v>
      </c>
      <c r="X13" s="17">
        <f t="shared" si="1"/>
        <v>1</v>
      </c>
      <c r="Y13" s="17">
        <f t="shared" si="1"/>
        <v>19</v>
      </c>
      <c r="Z13" s="17">
        <f t="shared" si="1"/>
        <v>8</v>
      </c>
      <c r="AA13" s="17">
        <f t="shared" si="1"/>
        <v>1</v>
      </c>
      <c r="AB13" s="17">
        <f t="shared" si="1"/>
        <v>11</v>
      </c>
      <c r="AC13" s="17">
        <f t="shared" si="1"/>
        <v>5</v>
      </c>
      <c r="AD13" s="17">
        <f t="shared" si="1"/>
        <v>31</v>
      </c>
      <c r="AE13" s="17">
        <f t="shared" si="1"/>
        <v>0</v>
      </c>
      <c r="AF13" s="17">
        <f t="shared" si="1"/>
        <v>0</v>
      </c>
      <c r="AG13" s="17">
        <f t="shared" si="1"/>
        <v>0</v>
      </c>
      <c r="AH13" s="17">
        <f t="shared" si="1"/>
        <v>0</v>
      </c>
      <c r="AI13" s="17">
        <f t="shared" si="1"/>
        <v>0</v>
      </c>
      <c r="AJ13" s="17">
        <f t="shared" si="1"/>
        <v>0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33" t="s">
        <v>2</v>
      </c>
      <c r="C14" s="37"/>
      <c r="D14" s="38">
        <f>SUM(F13:H13)+((I13-F13-G13)/3)+(E13/3)+(AE13*25)+(AF13*25)+(AG13*10)+(AH13*25)+(AI13*20)+(AJ13*15)</f>
        <v>153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40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41"/>
      <c r="Q15" s="41"/>
      <c r="R15" s="41"/>
      <c r="S15" s="41"/>
      <c r="T15" s="4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42"/>
      <c r="D16" s="42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35" t="s">
        <v>35</v>
      </c>
      <c r="O16" s="23"/>
      <c r="P16" s="43" t="s">
        <v>32</v>
      </c>
      <c r="Q16" s="11"/>
      <c r="R16" s="11"/>
      <c r="S16" s="11"/>
      <c r="T16" s="44"/>
      <c r="U16" s="44"/>
      <c r="V16" s="44"/>
      <c r="W16" s="44"/>
      <c r="X16" s="44"/>
      <c r="Y16" s="11"/>
      <c r="Z16" s="11"/>
      <c r="AA16" s="11"/>
      <c r="AB16" s="10"/>
      <c r="AC16" s="10"/>
      <c r="AD16" s="10"/>
      <c r="AE16" s="10"/>
      <c r="AF16" s="11"/>
      <c r="AG16" s="11"/>
      <c r="AH16" s="11"/>
      <c r="AI16" s="11"/>
      <c r="AJ16" s="4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43" t="s">
        <v>17</v>
      </c>
      <c r="C17" s="11"/>
      <c r="D17" s="45"/>
      <c r="E17" s="25">
        <f>PRODUCT(E13)</f>
        <v>102</v>
      </c>
      <c r="F17" s="25">
        <f>PRODUCT(F13)</f>
        <v>4</v>
      </c>
      <c r="G17" s="25">
        <f>PRODUCT(G13)</f>
        <v>29</v>
      </c>
      <c r="H17" s="25">
        <f>PRODUCT(H13)</f>
        <v>29</v>
      </c>
      <c r="I17" s="25">
        <f>PRODUCT(I13)</f>
        <v>204</v>
      </c>
      <c r="J17" s="1"/>
      <c r="K17" s="46">
        <f>PRODUCT((F17+G17)/E17)</f>
        <v>0.3235294117647059</v>
      </c>
      <c r="L17" s="46">
        <f>PRODUCT(H17/E17)</f>
        <v>0.28431372549019607</v>
      </c>
      <c r="M17" s="46">
        <f>PRODUCT(I17/E17)</f>
        <v>2</v>
      </c>
      <c r="N17" s="34">
        <f>PRODUCT(N13)</f>
        <v>0.49514563106796117</v>
      </c>
      <c r="O17" s="23">
        <f>PRODUCT(O13)</f>
        <v>412</v>
      </c>
      <c r="P17" s="65" t="s">
        <v>33</v>
      </c>
      <c r="Q17" s="66"/>
      <c r="R17" s="67" t="s">
        <v>48</v>
      </c>
      <c r="S17" s="67"/>
      <c r="T17" s="67"/>
      <c r="U17" s="67"/>
      <c r="V17" s="67"/>
      <c r="W17" s="67"/>
      <c r="X17" s="67"/>
      <c r="Y17" s="67"/>
      <c r="Z17" s="67"/>
      <c r="AA17" s="67"/>
      <c r="AB17" s="68" t="s">
        <v>39</v>
      </c>
      <c r="AC17" s="68"/>
      <c r="AD17" s="69" t="s">
        <v>49</v>
      </c>
      <c r="AE17" s="68"/>
      <c r="AF17" s="68"/>
      <c r="AG17" s="69"/>
      <c r="AH17" s="69"/>
      <c r="AI17" s="70"/>
      <c r="AJ17" s="71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7" t="s">
        <v>18</v>
      </c>
      <c r="C18" s="48"/>
      <c r="D18" s="49"/>
      <c r="E18" s="25">
        <f>PRODUCT(U13)</f>
        <v>11</v>
      </c>
      <c r="F18" s="25">
        <f>PRODUCT(V13)</f>
        <v>0</v>
      </c>
      <c r="G18" s="25">
        <f>PRODUCT(W13)</f>
        <v>1</v>
      </c>
      <c r="H18" s="25">
        <f>PRODUCT(X13)</f>
        <v>1</v>
      </c>
      <c r="I18" s="25">
        <f>PRODUCT(Y13)</f>
        <v>19</v>
      </c>
      <c r="J18" s="1"/>
      <c r="K18" s="46">
        <f>PRODUCT((F18+G18)/E18)</f>
        <v>9.0909090909090912E-2</v>
      </c>
      <c r="L18" s="46">
        <f>PRODUCT(H18/E18)</f>
        <v>9.0909090909090912E-2</v>
      </c>
      <c r="M18" s="46">
        <f>PRODUCT(I18/E18)</f>
        <v>1.7272727272727273</v>
      </c>
      <c r="N18" s="34">
        <f>PRODUCT(I18/O18)</f>
        <v>0.37254901960784315</v>
      </c>
      <c r="O18" s="50">
        <v>51</v>
      </c>
      <c r="P18" s="72" t="s">
        <v>41</v>
      </c>
      <c r="Q18" s="73"/>
      <c r="R18" s="74" t="s">
        <v>50</v>
      </c>
      <c r="S18" s="74"/>
      <c r="T18" s="74"/>
      <c r="U18" s="74"/>
      <c r="V18" s="74"/>
      <c r="W18" s="74"/>
      <c r="X18" s="74"/>
      <c r="Y18" s="74"/>
      <c r="Z18" s="74"/>
      <c r="AA18" s="74"/>
      <c r="AB18" s="75" t="s">
        <v>40</v>
      </c>
      <c r="AC18" s="75"/>
      <c r="AD18" s="76" t="s">
        <v>51</v>
      </c>
      <c r="AE18" s="75"/>
      <c r="AF18" s="75"/>
      <c r="AG18" s="76"/>
      <c r="AH18" s="76"/>
      <c r="AI18" s="77"/>
      <c r="AJ18" s="78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51" t="s">
        <v>19</v>
      </c>
      <c r="C19" s="52"/>
      <c r="D19" s="53"/>
      <c r="E19" s="26">
        <f>PRODUCT(Z13)</f>
        <v>8</v>
      </c>
      <c r="F19" s="26">
        <f t="shared" ref="F19:I19" si="2">PRODUCT(AA13)</f>
        <v>1</v>
      </c>
      <c r="G19" s="26">
        <f t="shared" si="2"/>
        <v>11</v>
      </c>
      <c r="H19" s="26">
        <f t="shared" si="2"/>
        <v>5</v>
      </c>
      <c r="I19" s="26">
        <f t="shared" si="2"/>
        <v>31</v>
      </c>
      <c r="J19" s="1"/>
      <c r="K19" s="54">
        <f>PRODUCT((F19+G19)/E19)</f>
        <v>1.5</v>
      </c>
      <c r="L19" s="54">
        <f>PRODUCT(H19/E19)</f>
        <v>0.625</v>
      </c>
      <c r="M19" s="54">
        <f>PRODUCT(I19/E19)</f>
        <v>3.875</v>
      </c>
      <c r="N19" s="55">
        <f>PRODUCT(I19/O19)</f>
        <v>0.62</v>
      </c>
      <c r="O19" s="23">
        <v>50</v>
      </c>
      <c r="P19" s="72" t="s">
        <v>42</v>
      </c>
      <c r="Q19" s="73"/>
      <c r="R19" s="74" t="s">
        <v>52</v>
      </c>
      <c r="S19" s="74"/>
      <c r="T19" s="74"/>
      <c r="U19" s="74"/>
      <c r="V19" s="74"/>
      <c r="W19" s="74"/>
      <c r="X19" s="74"/>
      <c r="Y19" s="74"/>
      <c r="Z19" s="74"/>
      <c r="AA19" s="74"/>
      <c r="AB19" s="75" t="s">
        <v>53</v>
      </c>
      <c r="AC19" s="75"/>
      <c r="AD19" s="76" t="s">
        <v>54</v>
      </c>
      <c r="AE19" s="75"/>
      <c r="AF19" s="75"/>
      <c r="AG19" s="76"/>
      <c r="AH19" s="76"/>
      <c r="AI19" s="77"/>
      <c r="AJ19" s="78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56" t="s">
        <v>20</v>
      </c>
      <c r="C20" s="57"/>
      <c r="D20" s="58"/>
      <c r="E20" s="17">
        <f>SUM(E17:E19)</f>
        <v>121</v>
      </c>
      <c r="F20" s="17">
        <f>SUM(F17:F19)</f>
        <v>5</v>
      </c>
      <c r="G20" s="17">
        <f>SUM(G17:G19)</f>
        <v>41</v>
      </c>
      <c r="H20" s="17">
        <f>SUM(H17:H19)</f>
        <v>35</v>
      </c>
      <c r="I20" s="17">
        <f>SUM(I17:I19)</f>
        <v>254</v>
      </c>
      <c r="J20" s="1"/>
      <c r="K20" s="59">
        <f>PRODUCT((F20+G20)/E20)</f>
        <v>0.38016528925619836</v>
      </c>
      <c r="L20" s="59">
        <f>PRODUCT(H20/E20)</f>
        <v>0.28925619834710742</v>
      </c>
      <c r="M20" s="59">
        <f>PRODUCT(I20/E20)</f>
        <v>2.0991735537190084</v>
      </c>
      <c r="N20" s="35">
        <f>PRODUCT(I20/O20)</f>
        <v>0.49512670565302142</v>
      </c>
      <c r="O20" s="23">
        <f>SUM(O17:O19)</f>
        <v>513</v>
      </c>
      <c r="P20" s="79" t="s">
        <v>34</v>
      </c>
      <c r="Q20" s="80"/>
      <c r="R20" s="81" t="s">
        <v>52</v>
      </c>
      <c r="S20" s="81"/>
      <c r="T20" s="81"/>
      <c r="U20" s="81"/>
      <c r="V20" s="81"/>
      <c r="W20" s="81"/>
      <c r="X20" s="81"/>
      <c r="Y20" s="81"/>
      <c r="Z20" s="81"/>
      <c r="AA20" s="81"/>
      <c r="AB20" s="82" t="s">
        <v>53</v>
      </c>
      <c r="AC20" s="82"/>
      <c r="AD20" s="90" t="s">
        <v>54</v>
      </c>
      <c r="AE20" s="82"/>
      <c r="AF20" s="82"/>
      <c r="AG20" s="81"/>
      <c r="AH20" s="81"/>
      <c r="AI20" s="82"/>
      <c r="AJ20" s="83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3"/>
      <c r="P21" s="23"/>
      <c r="Q21" s="23"/>
      <c r="R21" s="23"/>
      <c r="S21" s="23"/>
      <c r="T21" s="23"/>
      <c r="U21" s="1"/>
      <c r="V21" s="1"/>
      <c r="W21" s="1"/>
      <c r="X21" s="1"/>
      <c r="Y21" s="23"/>
      <c r="Z21" s="23"/>
      <c r="AA21" s="60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 t="s">
        <v>36</v>
      </c>
      <c r="C22" s="1"/>
      <c r="D22" s="1" t="s">
        <v>59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60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 t="s">
        <v>60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3"/>
      <c r="Z23" s="23"/>
      <c r="AA23" s="60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01" t="s">
        <v>63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3"/>
      <c r="Z24" s="23"/>
      <c r="AA24" s="60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61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3"/>
      <c r="Y25" s="23"/>
      <c r="Z25" s="23"/>
      <c r="AA25" s="23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3"/>
      <c r="Z26" s="23"/>
      <c r="AA26" s="60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60"/>
      <c r="AB27" s="1"/>
      <c r="AC27" s="23"/>
      <c r="AD27" s="23"/>
      <c r="AE27" s="23"/>
      <c r="AF27" s="23"/>
      <c r="AG27" s="23"/>
      <c r="AH27" s="23"/>
      <c r="AI27" s="23"/>
      <c r="AJ27" s="23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60"/>
      <c r="AB28" s="1"/>
      <c r="AC28" s="23"/>
      <c r="AD28" s="23"/>
      <c r="AE28" s="23"/>
      <c r="AF28" s="23"/>
      <c r="AG28" s="23"/>
      <c r="AH28" s="23"/>
      <c r="AI28" s="23"/>
      <c r="AJ28" s="23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60"/>
      <c r="AB29" s="1"/>
      <c r="AC29" s="23"/>
      <c r="AD29" s="23"/>
      <c r="AE29" s="23"/>
      <c r="AF29" s="23"/>
      <c r="AG29" s="23"/>
      <c r="AH29" s="23"/>
      <c r="AI29" s="23"/>
      <c r="AJ29" s="23"/>
      <c r="AK29" s="7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60"/>
      <c r="AB30" s="1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3"/>
      <c r="Z31" s="23"/>
      <c r="AA31" s="60"/>
      <c r="AB31" s="1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3"/>
      <c r="Z32" s="23"/>
      <c r="AA32" s="60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3"/>
      <c r="Z33" s="23"/>
      <c r="AA33" s="60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60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60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60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60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60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60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60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60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60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60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60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60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60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60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60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60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60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60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60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60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60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60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60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60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60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60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60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60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60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60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60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60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60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60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60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60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60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60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60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60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60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60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60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60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60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60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60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60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60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60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60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60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60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60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60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60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60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60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60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60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60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60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60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60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60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60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60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60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60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60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60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60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60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60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60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60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60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60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60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60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60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60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60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60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60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60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60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60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60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60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60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60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60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60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60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60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60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60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60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60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60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60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60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60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60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60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60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60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60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60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60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60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60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60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60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60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60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60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60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60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60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61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60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61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60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61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60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61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60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61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60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61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60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61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60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61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60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61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60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61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60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61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60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61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60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61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60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s="61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60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s="61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3"/>
      <c r="Z169" s="23"/>
      <c r="AA169" s="60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s="61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3"/>
      <c r="Z170" s="23"/>
      <c r="AA170" s="60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s="61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3"/>
      <c r="Z171" s="23"/>
      <c r="AA171" s="60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  <c r="AL171" s="7"/>
      <c r="AM171" s="7"/>
      <c r="AN171" s="7"/>
      <c r="AO171" s="7"/>
      <c r="AP171" s="7"/>
    </row>
    <row r="172" spans="1:42" s="61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3"/>
      <c r="Z172" s="23"/>
      <c r="AA172" s="60"/>
      <c r="AB172" s="1"/>
      <c r="AC172" s="1"/>
      <c r="AD172" s="1"/>
      <c r="AE172" s="1"/>
      <c r="AF172" s="1"/>
      <c r="AG172" s="23"/>
      <c r="AH172" s="1"/>
      <c r="AI172" s="1"/>
      <c r="AJ172" s="1"/>
      <c r="AK172" s="22"/>
      <c r="AL172" s="7"/>
      <c r="AM172" s="7"/>
      <c r="AN172" s="7"/>
      <c r="AO172" s="7"/>
      <c r="AP172" s="7"/>
    </row>
  </sheetData>
  <sortState xmlns:xlrd2="http://schemas.microsoft.com/office/spreadsheetml/2017/richdata2" ref="B11:AE12">
    <sortCondition ref="B11: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2024-10-08T10:30:04Z</dcterms:modified>
</cp:coreProperties>
</file>